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8" activeTab="0"/>
  </bookViews>
  <sheets>
    <sheet name="PRODUTTIVITA 2014" sheetId="1" r:id="rId1"/>
  </sheets>
  <definedNames>
    <definedName name="_xlnm.Print_Area" localSheetId="0">'PRODUTTIVITA 2014'!$A$1:$R$52</definedName>
  </definedNames>
  <calcPr fullCalcOnLoad="1"/>
</workbook>
</file>

<file path=xl/sharedStrings.xml><?xml version="1.0" encoding="utf-8"?>
<sst xmlns="http://schemas.openxmlformats.org/spreadsheetml/2006/main" count="95" uniqueCount="77">
  <si>
    <t>Totale</t>
  </si>
  <si>
    <t>B5</t>
  </si>
  <si>
    <t>Beretta Alessandro</t>
  </si>
  <si>
    <t>B6</t>
  </si>
  <si>
    <t>Manzotti Gianmarco</t>
  </si>
  <si>
    <t>D1</t>
  </si>
  <si>
    <t>Romeo Annalisa</t>
  </si>
  <si>
    <t>C5</t>
  </si>
  <si>
    <t>Lonati Marina</t>
  </si>
  <si>
    <t>C2</t>
  </si>
  <si>
    <t>Casazza Eleonora</t>
  </si>
  <si>
    <t>D3/D3</t>
  </si>
  <si>
    <t>Piazza Enrico</t>
  </si>
  <si>
    <t>Ufficio Tecnico</t>
  </si>
  <si>
    <t>C4</t>
  </si>
  <si>
    <t>Orlandi Simona</t>
  </si>
  <si>
    <t>Servizi Culturali</t>
  </si>
  <si>
    <t>dal 1/1/2014 al 31/10/2014</t>
  </si>
  <si>
    <t>D3</t>
  </si>
  <si>
    <t xml:space="preserve">Conti Enrica </t>
  </si>
  <si>
    <t>C3</t>
  </si>
  <si>
    <t>Crespi Fabio</t>
  </si>
  <si>
    <t>Anagrafe</t>
  </si>
  <si>
    <t>C1</t>
  </si>
  <si>
    <t>Fatone Stefano</t>
  </si>
  <si>
    <t>B1</t>
  </si>
  <si>
    <t>Ronchi Patrizia</t>
  </si>
  <si>
    <t>D3/D1</t>
  </si>
  <si>
    <t>Colombo Obrettta</t>
  </si>
  <si>
    <t>Vittor Patrizio</t>
  </si>
  <si>
    <t>Polizia Municipale</t>
  </si>
  <si>
    <t>Alieri Letizia</t>
  </si>
  <si>
    <t>D2</t>
  </si>
  <si>
    <t>Antonali Adele</t>
  </si>
  <si>
    <t>Alfano Orsola</t>
  </si>
  <si>
    <t>Malusardi Ileana</t>
  </si>
  <si>
    <t>Segreteria</t>
  </si>
  <si>
    <t>Di Vita Maria Piera</t>
  </si>
  <si>
    <t>Servizi Sociali</t>
  </si>
  <si>
    <t xml:space="preserve"> </t>
  </si>
  <si>
    <t>B2</t>
  </si>
  <si>
    <t>Mazzola Giuliana</t>
  </si>
  <si>
    <t>Bosio Paola</t>
  </si>
  <si>
    <t>Rossoni Noemi</t>
  </si>
  <si>
    <t>B4</t>
  </si>
  <si>
    <t>Mauri Maria Luisa</t>
  </si>
  <si>
    <t>Servizi Scolastici</t>
  </si>
  <si>
    <t>Filippini Marinella</t>
  </si>
  <si>
    <t>D4</t>
  </si>
  <si>
    <t>Cremaschi Alessandro</t>
  </si>
  <si>
    <t>Ferrari Margherita</t>
  </si>
  <si>
    <t>Finardi Laura</t>
  </si>
  <si>
    <t xml:space="preserve">    </t>
  </si>
  <si>
    <t>Ragioneria</t>
  </si>
  <si>
    <t>primi 10 gg</t>
  </si>
  <si>
    <t>saldo da erogare Respons.</t>
  </si>
  <si>
    <t>detrazioni assenze per Ind. risultato</t>
  </si>
  <si>
    <t xml:space="preserve"> gg Assenze malattia /360</t>
  </si>
  <si>
    <t>importo</t>
  </si>
  <si>
    <t>importo valutaz max Respons.</t>
  </si>
  <si>
    <t>valutaz.responsabili</t>
  </si>
  <si>
    <t>saldo da erogare dipendenti</t>
  </si>
  <si>
    <t>altre trattenute</t>
  </si>
  <si>
    <t>detrazioni assenze per produttività</t>
  </si>
  <si>
    <t>Valutazione</t>
  </si>
  <si>
    <t>periodo riferimento</t>
  </si>
  <si>
    <t>importo valutaz max</t>
  </si>
  <si>
    <t>ore sett.</t>
  </si>
  <si>
    <t>parametro</t>
  </si>
  <si>
    <t>Cat.</t>
  </si>
  <si>
    <t>Dipendente/CDR</t>
  </si>
  <si>
    <t>quota base</t>
  </si>
  <si>
    <t>fdo produttività</t>
  </si>
  <si>
    <r>
      <t xml:space="preserve">TABELLA RIEPILOGATIVA  VALUTAZIONI </t>
    </r>
    <r>
      <rPr>
        <b/>
        <sz val="12"/>
        <rFont val="Arial"/>
        <family val="2"/>
      </rPr>
      <t xml:space="preserve">ANNO 2014  </t>
    </r>
    <r>
      <rPr>
        <sz val="12"/>
        <rFont val="Arial"/>
        <family val="2"/>
      </rPr>
      <t xml:space="preserve">PER CDR </t>
    </r>
  </si>
  <si>
    <t>2014- Ind. Rischio</t>
  </si>
  <si>
    <t xml:space="preserve">  </t>
  </si>
  <si>
    <t>dal 1/1 al 2/7/2014 ind. Messo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</si>
</sst>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_ ;\-#,##0.00\ "/>
    <numFmt numFmtId="165" formatCode="0.000"/>
    <numFmt numFmtId="166" formatCode="_-* #,##0_-;\-* #,##0_-;_-* &quot;-&quot;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b/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43" fontId="2" fillId="0" borderId="0" xfId="43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3" fontId="2" fillId="0" borderId="0" xfId="43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2" fillId="0" borderId="12" xfId="43" applyFont="1" applyFill="1" applyBorder="1" applyAlignment="1">
      <alignment horizontal="center" vertical="center" wrapText="1"/>
    </xf>
    <xf numFmtId="43" fontId="3" fillId="0" borderId="11" xfId="43" applyNumberFormat="1" applyFont="1" applyFill="1" applyBorder="1" applyAlignment="1">
      <alignment horizontal="center" vertical="center" wrapText="1"/>
    </xf>
    <xf numFmtId="43" fontId="2" fillId="0" borderId="11" xfId="43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3" fontId="4" fillId="0" borderId="12" xfId="43" applyFont="1" applyFill="1" applyBorder="1" applyAlignment="1">
      <alignment horizontal="center" vertical="center" wrapText="1"/>
    </xf>
    <xf numFmtId="43" fontId="3" fillId="0" borderId="12" xfId="43" applyNumberFormat="1" applyFont="1" applyFill="1" applyBorder="1" applyAlignment="1">
      <alignment horizontal="center" vertical="center" wrapText="1"/>
    </xf>
    <xf numFmtId="43" fontId="2" fillId="0" borderId="12" xfId="43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66" fontId="3" fillId="0" borderId="12" xfId="43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/>
    </xf>
    <xf numFmtId="43" fontId="2" fillId="5" borderId="12" xfId="43" applyFont="1" applyFill="1" applyBorder="1" applyAlignment="1">
      <alignment horizontal="center" vertical="center" wrapText="1"/>
    </xf>
    <xf numFmtId="166" fontId="3" fillId="5" borderId="12" xfId="43" applyNumberFormat="1" applyFont="1" applyFill="1" applyBorder="1" applyAlignment="1">
      <alignment horizontal="center" vertical="center"/>
    </xf>
    <xf numFmtId="43" fontId="3" fillId="5" borderId="12" xfId="43" applyNumberFormat="1" applyFont="1" applyFill="1" applyBorder="1" applyAlignment="1">
      <alignment horizontal="center" vertical="center" wrapText="1"/>
    </xf>
    <xf numFmtId="43" fontId="2" fillId="5" borderId="12" xfId="43" applyNumberFormat="1" applyFont="1" applyFill="1" applyBorder="1" applyAlignment="1">
      <alignment horizontal="center" vertical="center" wrapText="1"/>
    </xf>
    <xf numFmtId="1" fontId="2" fillId="5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43" fontId="8" fillId="0" borderId="12" xfId="43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43" fontId="5" fillId="0" borderId="12" xfId="43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/>
    </xf>
    <xf numFmtId="166" fontId="3" fillId="0" borderId="12" xfId="43" applyNumberFormat="1" applyFont="1" applyFill="1" applyBorder="1" applyAlignment="1">
      <alignment horizontal="center" vertical="center" wrapText="1"/>
    </xf>
    <xf numFmtId="43" fontId="3" fillId="5" borderId="12" xfId="43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3" fontId="2" fillId="0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166" fontId="3" fillId="0" borderId="0" xfId="43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43" fontId="4" fillId="0" borderId="15" xfId="4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3" fontId="3" fillId="0" borderId="15" xfId="43" applyNumberFormat="1" applyFont="1" applyFill="1" applyBorder="1" applyAlignment="1">
      <alignment horizontal="center" vertical="center" wrapText="1"/>
    </xf>
    <xf numFmtId="43" fontId="2" fillId="0" borderId="15" xfId="43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43" fontId="3" fillId="0" borderId="15" xfId="43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43" fontId="4" fillId="5" borderId="12" xfId="43" applyFont="1" applyFill="1" applyBorder="1" applyAlignment="1">
      <alignment horizontal="center" vertical="center" wrapText="1"/>
    </xf>
    <xf numFmtId="43" fontId="3" fillId="0" borderId="12" xfId="43" applyFont="1" applyFill="1" applyBorder="1" applyAlignment="1">
      <alignment horizontal="center" vertical="center"/>
    </xf>
    <xf numFmtId="43" fontId="2" fillId="0" borderId="11" xfId="43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43" fontId="3" fillId="5" borderId="12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43" fontId="3" fillId="5" borderId="12" xfId="43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43" fontId="3" fillId="5" borderId="17" xfId="43" applyFont="1" applyFill="1" applyBorder="1" applyAlignment="1">
      <alignment horizontal="center" vertical="center" wrapText="1"/>
    </xf>
    <xf numFmtId="43" fontId="3" fillId="5" borderId="17" xfId="43" applyNumberFormat="1" applyFont="1" applyFill="1" applyBorder="1" applyAlignment="1">
      <alignment horizontal="center" vertical="center" wrapText="1"/>
    </xf>
    <xf numFmtId="1" fontId="2" fillId="5" borderId="17" xfId="0" applyNumberFormat="1" applyFont="1" applyFill="1" applyBorder="1" applyAlignment="1">
      <alignment horizontal="center" vertical="center" wrapText="1"/>
    </xf>
    <xf numFmtId="43" fontId="3" fillId="5" borderId="17" xfId="43" applyFont="1" applyFill="1" applyBorder="1" applyAlignment="1">
      <alignment horizontal="center" vertical="center"/>
    </xf>
    <xf numFmtId="43" fontId="44" fillId="34" borderId="11" xfId="43" applyFont="1" applyFill="1" applyBorder="1" applyAlignment="1">
      <alignment horizontal="center" vertical="center"/>
    </xf>
    <xf numFmtId="43" fontId="3" fillId="5" borderId="0" xfId="43" applyFont="1" applyFill="1" applyBorder="1" applyAlignment="1">
      <alignment horizontal="center" vertical="center" wrapText="1"/>
    </xf>
    <xf numFmtId="43" fontId="2" fillId="5" borderId="0" xfId="43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/>
    </xf>
    <xf numFmtId="43" fontId="3" fillId="0" borderId="0" xfId="43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4" fillId="0" borderId="0" xfId="43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3" fillId="0" borderId="0" xfId="43" applyFont="1" applyFill="1" applyBorder="1" applyAlignment="1">
      <alignment/>
    </xf>
    <xf numFmtId="43" fontId="43" fillId="0" borderId="0" xfId="0" applyNumberFormat="1" applyFont="1" applyFill="1" applyBorder="1" applyAlignment="1">
      <alignment/>
    </xf>
    <xf numFmtId="0" fontId="2" fillId="5" borderId="1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3" fontId="3" fillId="5" borderId="19" xfId="43" applyFont="1" applyFill="1" applyBorder="1" applyAlignment="1">
      <alignment horizontal="center" vertical="center" wrapText="1"/>
    </xf>
    <xf numFmtId="43" fontId="3" fillId="0" borderId="19" xfId="43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43" fontId="3" fillId="5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3" fontId="2" fillId="0" borderId="22" xfId="43" applyNumberFormat="1" applyFont="1" applyFill="1" applyBorder="1" applyAlignment="1">
      <alignment horizontal="center" vertical="center" wrapText="1"/>
    </xf>
    <xf numFmtId="166" fontId="3" fillId="0" borderId="22" xfId="43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 wrapText="1"/>
    </xf>
    <xf numFmtId="43" fontId="3" fillId="0" borderId="22" xfId="43" applyNumberFormat="1" applyFont="1" applyFill="1" applyBorder="1" applyAlignment="1">
      <alignment horizontal="center" vertical="center" wrapText="1"/>
    </xf>
    <xf numFmtId="166" fontId="3" fillId="0" borderId="22" xfId="0" applyNumberFormat="1" applyFont="1" applyFill="1" applyBorder="1" applyAlignment="1">
      <alignment horizontal="center" vertical="center" wrapText="1"/>
    </xf>
    <xf numFmtId="43" fontId="4" fillId="0" borderId="22" xfId="43" applyFont="1" applyFill="1" applyBorder="1" applyAlignment="1">
      <alignment horizontal="center" vertical="center" wrapText="1"/>
    </xf>
    <xf numFmtId="43" fontId="2" fillId="0" borderId="22" xfId="43" applyFont="1" applyFill="1" applyBorder="1" applyAlignment="1">
      <alignment horizontal="center" vertical="center" wrapText="1"/>
    </xf>
    <xf numFmtId="43" fontId="3" fillId="0" borderId="23" xfId="43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165" fontId="3" fillId="0" borderId="25" xfId="0" applyNumberFormat="1" applyFont="1" applyFill="1" applyBorder="1" applyAlignment="1">
      <alignment horizontal="center" vertical="center" wrapText="1"/>
    </xf>
    <xf numFmtId="43" fontId="3" fillId="0" borderId="25" xfId="43" applyNumberFormat="1" applyFont="1" applyFill="1" applyBorder="1" applyAlignment="1">
      <alignment horizontal="center" vertical="center" wrapText="1"/>
    </xf>
    <xf numFmtId="43" fontId="3" fillId="0" borderId="25" xfId="43" applyFont="1" applyFill="1" applyBorder="1" applyAlignment="1">
      <alignment horizontal="center" vertical="center"/>
    </xf>
    <xf numFmtId="43" fontId="2" fillId="0" borderId="25" xfId="43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64" fontId="2" fillId="0" borderId="25" xfId="43" applyNumberFormat="1" applyFont="1" applyFill="1" applyBorder="1" applyAlignment="1">
      <alignment horizontal="center" vertical="center" wrapText="1"/>
    </xf>
    <xf numFmtId="43" fontId="3" fillId="0" borderId="25" xfId="0" applyNumberFormat="1" applyFont="1" applyFill="1" applyBorder="1" applyAlignment="1">
      <alignment horizontal="center" vertical="center" wrapText="1"/>
    </xf>
    <xf numFmtId="164" fontId="2" fillId="0" borderId="26" xfId="43" applyNumberFormat="1" applyFont="1" applyFill="1" applyBorder="1" applyAlignment="1">
      <alignment horizontal="center" vertical="center" wrapText="1"/>
    </xf>
    <xf numFmtId="43" fontId="3" fillId="0" borderId="27" xfId="0" applyNumberFormat="1" applyFont="1" applyFill="1" applyBorder="1" applyAlignment="1">
      <alignment horizontal="center" vertical="center" wrapText="1"/>
    </xf>
    <xf numFmtId="43" fontId="5" fillId="0" borderId="12" xfId="43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6"/>
  <sheetViews>
    <sheetView tabSelected="1" view="pageBreakPreview" zoomScale="75" zoomScaleNormal="75" zoomScaleSheetLayoutView="75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6" sqref="D56"/>
    </sheetView>
  </sheetViews>
  <sheetFormatPr defaultColWidth="9.140625" defaultRowHeight="12.75"/>
  <cols>
    <col min="1" max="1" width="22.00390625" style="1" customWidth="1"/>
    <col min="2" max="2" width="9.140625" style="1" customWidth="1"/>
    <col min="3" max="3" width="12.57421875" style="1" customWidth="1"/>
    <col min="4" max="4" width="9.7109375" style="1" bestFit="1" customWidth="1"/>
    <col min="5" max="5" width="16.28125" style="3" bestFit="1" customWidth="1"/>
    <col min="6" max="6" width="13.28125" style="1" customWidth="1"/>
    <col min="7" max="7" width="16.00390625" style="5" bestFit="1" customWidth="1"/>
    <col min="8" max="8" width="13.140625" style="3" bestFit="1" customWidth="1"/>
    <col min="9" max="9" width="12.7109375" style="4" customWidth="1"/>
    <col min="10" max="10" width="14.140625" style="3" customWidth="1"/>
    <col min="11" max="11" width="15.140625" style="3" bestFit="1" customWidth="1"/>
    <col min="12" max="12" width="18.140625" style="3" customWidth="1"/>
    <col min="13" max="13" width="9.421875" style="2" customWidth="1"/>
    <col min="14" max="14" width="15.28125" style="1" bestFit="1" customWidth="1"/>
    <col min="15" max="15" width="15.421875" style="1" customWidth="1"/>
    <col min="16" max="16" width="9.421875" style="1" customWidth="1"/>
    <col min="17" max="17" width="11.57421875" style="1" customWidth="1"/>
    <col min="18" max="18" width="15.421875" style="2" customWidth="1"/>
    <col min="19" max="19" width="34.28125" style="6" bestFit="1" customWidth="1"/>
    <col min="20" max="20" width="17.8515625" style="8" bestFit="1" customWidth="1"/>
    <col min="21" max="16384" width="9.140625" style="1" customWidth="1"/>
  </cols>
  <sheetData>
    <row r="1" spans="1:21" s="31" customFormat="1" ht="51" customHeight="1">
      <c r="A1" s="124" t="s">
        <v>73</v>
      </c>
      <c r="B1" s="125"/>
      <c r="C1" s="125"/>
      <c r="D1" s="125"/>
      <c r="E1" s="75">
        <v>31954.69</v>
      </c>
      <c r="F1" s="73" t="s">
        <v>72</v>
      </c>
      <c r="G1" s="77" t="s">
        <v>71</v>
      </c>
      <c r="H1" s="75"/>
      <c r="I1" s="76"/>
      <c r="J1" s="75"/>
      <c r="K1" s="75"/>
      <c r="L1" s="75"/>
      <c r="M1" s="73"/>
      <c r="N1" s="74"/>
      <c r="O1" s="73"/>
      <c r="P1" s="74"/>
      <c r="Q1" s="74"/>
      <c r="R1" s="90"/>
      <c r="S1" s="79"/>
      <c r="T1" s="71"/>
      <c r="U1" s="71"/>
    </row>
    <row r="2" spans="1:21" s="31" customFormat="1" ht="18" customHeight="1">
      <c r="A2" s="126"/>
      <c r="B2" s="127"/>
      <c r="C2" s="127"/>
      <c r="D2" s="127"/>
      <c r="E2" s="34"/>
      <c r="F2" s="48">
        <v>31954.69</v>
      </c>
      <c r="G2" s="72">
        <f>F2/C50</f>
        <v>1273.6026305300918</v>
      </c>
      <c r="H2" s="34"/>
      <c r="I2" s="36"/>
      <c r="J2" s="34"/>
      <c r="K2" s="34"/>
      <c r="L2" s="34"/>
      <c r="M2" s="65"/>
      <c r="N2" s="48"/>
      <c r="O2" s="65"/>
      <c r="P2" s="48"/>
      <c r="Q2" s="48"/>
      <c r="R2" s="91"/>
      <c r="S2" s="80"/>
      <c r="T2" s="69"/>
      <c r="U2" s="71"/>
    </row>
    <row r="3" spans="1:21" s="31" customFormat="1" ht="15">
      <c r="A3" s="126"/>
      <c r="B3" s="127"/>
      <c r="C3" s="127"/>
      <c r="D3" s="127"/>
      <c r="E3" s="35"/>
      <c r="F3" s="32"/>
      <c r="G3" s="70"/>
      <c r="H3" s="35"/>
      <c r="I3" s="36"/>
      <c r="J3" s="35"/>
      <c r="K3" s="35"/>
      <c r="L3" s="34"/>
      <c r="M3" s="65"/>
      <c r="N3" s="32"/>
      <c r="O3" s="65"/>
      <c r="P3" s="32"/>
      <c r="Q3" s="32"/>
      <c r="R3" s="91"/>
      <c r="S3" s="80"/>
      <c r="T3" s="69"/>
      <c r="U3" s="69"/>
    </row>
    <row r="4" spans="1:21" ht="15">
      <c r="A4" s="21"/>
      <c r="B4" s="20"/>
      <c r="C4" s="20"/>
      <c r="D4" s="20"/>
      <c r="E4" s="18"/>
      <c r="F4" s="20"/>
      <c r="G4" s="78">
        <v>1273.6</v>
      </c>
      <c r="H4" s="18"/>
      <c r="I4" s="19"/>
      <c r="J4" s="18"/>
      <c r="K4" s="18"/>
      <c r="L4" s="17"/>
      <c r="M4" s="15"/>
      <c r="N4" s="68"/>
      <c r="O4" s="15"/>
      <c r="P4" s="68"/>
      <c r="Q4" s="68"/>
      <c r="R4" s="92"/>
      <c r="S4" s="12" t="s">
        <v>75</v>
      </c>
      <c r="T4" s="10"/>
      <c r="U4" s="10"/>
    </row>
    <row r="5" spans="1:21" s="8" customFormat="1" ht="73.5" customHeight="1">
      <c r="A5" s="29" t="s">
        <v>70</v>
      </c>
      <c r="B5" s="28" t="s">
        <v>69</v>
      </c>
      <c r="C5" s="28" t="s">
        <v>68</v>
      </c>
      <c r="D5" s="28" t="s">
        <v>67</v>
      </c>
      <c r="E5" s="25" t="s">
        <v>66</v>
      </c>
      <c r="F5" s="28" t="s">
        <v>65</v>
      </c>
      <c r="G5" s="67" t="s">
        <v>64</v>
      </c>
      <c r="H5" s="25" t="s">
        <v>58</v>
      </c>
      <c r="I5" s="26" t="s">
        <v>57</v>
      </c>
      <c r="J5" s="25" t="s">
        <v>63</v>
      </c>
      <c r="K5" s="25" t="s">
        <v>62</v>
      </c>
      <c r="L5" s="24" t="s">
        <v>61</v>
      </c>
      <c r="M5" s="65" t="s">
        <v>60</v>
      </c>
      <c r="N5" s="35" t="s">
        <v>59</v>
      </c>
      <c r="O5" s="65" t="s">
        <v>58</v>
      </c>
      <c r="P5" s="36" t="s">
        <v>57</v>
      </c>
      <c r="Q5" s="35" t="s">
        <v>56</v>
      </c>
      <c r="R5" s="91" t="s">
        <v>55</v>
      </c>
      <c r="S5" s="12"/>
      <c r="T5" s="10"/>
      <c r="U5" s="10"/>
    </row>
    <row r="6" spans="1:21" s="8" customFormat="1" ht="30">
      <c r="A6" s="29"/>
      <c r="B6" s="28"/>
      <c r="C6" s="28"/>
      <c r="D6" s="28">
        <v>36</v>
      </c>
      <c r="E6" s="25"/>
      <c r="F6" s="28"/>
      <c r="G6" s="67"/>
      <c r="H6" s="25"/>
      <c r="I6" s="26" t="s">
        <v>54</v>
      </c>
      <c r="J6" s="25">
        <v>360</v>
      </c>
      <c r="K6" s="25">
        <v>30</v>
      </c>
      <c r="L6" s="24"/>
      <c r="M6" s="65"/>
      <c r="N6" s="66"/>
      <c r="O6" s="65"/>
      <c r="P6" s="36" t="s">
        <v>54</v>
      </c>
      <c r="Q6" s="36"/>
      <c r="R6" s="91"/>
      <c r="S6" s="12"/>
      <c r="T6" s="10"/>
      <c r="U6" s="10"/>
    </row>
    <row r="7" spans="1:21" ht="15">
      <c r="A7" s="64" t="s">
        <v>53</v>
      </c>
      <c r="B7" s="57"/>
      <c r="C7" s="57"/>
      <c r="D7" s="57"/>
      <c r="E7" s="61"/>
      <c r="F7" s="57"/>
      <c r="G7" s="63"/>
      <c r="H7" s="61"/>
      <c r="I7" s="62"/>
      <c r="J7" s="61"/>
      <c r="K7" s="61"/>
      <c r="L7" s="60"/>
      <c r="M7" s="59"/>
      <c r="N7" s="58"/>
      <c r="O7" s="59"/>
      <c r="P7" s="58" t="s">
        <v>52</v>
      </c>
      <c r="Q7" s="58" t="s">
        <v>52</v>
      </c>
      <c r="R7" s="93"/>
      <c r="S7" s="12"/>
      <c r="T7" s="10"/>
      <c r="U7" s="10"/>
    </row>
    <row r="8" spans="1:21" ht="15">
      <c r="A8" s="29" t="s">
        <v>51</v>
      </c>
      <c r="B8" s="28" t="s">
        <v>20</v>
      </c>
      <c r="C8" s="28">
        <v>1.24</v>
      </c>
      <c r="D8" s="28">
        <v>32</v>
      </c>
      <c r="E8" s="25">
        <f aca="true" t="shared" si="0" ref="E8:E15">ROUND((+$G$4*C8),2)</f>
        <v>1579.26</v>
      </c>
      <c r="F8" s="28">
        <v>2014</v>
      </c>
      <c r="G8" s="27">
        <v>60</v>
      </c>
      <c r="H8" s="25">
        <f>ROUND((IF(G8=60,E8,(E8/60*G8))),2)</f>
        <v>1579.26</v>
      </c>
      <c r="I8" s="30">
        <v>18</v>
      </c>
      <c r="J8" s="25">
        <f>ROUND(((+H8/$J$6)*I8),2)</f>
        <v>78.96</v>
      </c>
      <c r="K8" s="25">
        <v>48.26</v>
      </c>
      <c r="L8" s="24">
        <f>ROUND((+H8-J8-K8),2)</f>
        <v>1452.04</v>
      </c>
      <c r="M8" s="22"/>
      <c r="N8" s="23"/>
      <c r="O8" s="22"/>
      <c r="P8" s="23"/>
      <c r="Q8" s="23"/>
      <c r="R8" s="93"/>
      <c r="S8" s="9"/>
      <c r="T8" s="81"/>
      <c r="U8" s="10"/>
    </row>
    <row r="9" spans="1:21" ht="15">
      <c r="A9" s="29" t="s">
        <v>50</v>
      </c>
      <c r="B9" s="28" t="s">
        <v>14</v>
      </c>
      <c r="C9" s="28">
        <v>1.4</v>
      </c>
      <c r="D9" s="28">
        <v>36</v>
      </c>
      <c r="E9" s="25">
        <f t="shared" si="0"/>
        <v>1783.04</v>
      </c>
      <c r="F9" s="28">
        <v>2014</v>
      </c>
      <c r="G9" s="27">
        <v>58</v>
      </c>
      <c r="H9" s="25">
        <f>ROUND((IF(G9=60,E9,(E9/60*G9))),2)</f>
        <v>1723.61</v>
      </c>
      <c r="I9" s="26"/>
      <c r="J9" s="25">
        <f>ROUND(((+H9/$J$6)*I9),2)</f>
        <v>0</v>
      </c>
      <c r="K9" s="25"/>
      <c r="L9" s="24">
        <f>ROUND((+H9-J9-K9),2)</f>
        <v>1723.61</v>
      </c>
      <c r="M9" s="38"/>
      <c r="N9" s="23"/>
      <c r="O9" s="22"/>
      <c r="P9" s="23"/>
      <c r="Q9" s="23"/>
      <c r="R9" s="93"/>
      <c r="T9" s="81"/>
      <c r="U9" s="10"/>
    </row>
    <row r="10" spans="1:21" s="31" customFormat="1" ht="29.25" customHeight="1">
      <c r="A10" s="88" t="s">
        <v>49</v>
      </c>
      <c r="B10" s="89" t="s">
        <v>48</v>
      </c>
      <c r="C10" s="89"/>
      <c r="D10" s="89">
        <v>36</v>
      </c>
      <c r="E10" s="35">
        <f t="shared" si="0"/>
        <v>0</v>
      </c>
      <c r="F10" s="89">
        <v>2014</v>
      </c>
      <c r="G10" s="56"/>
      <c r="H10" s="35">
        <f>ROUND((IF(M10=60,E10,(E10/60*M10))),2)</f>
        <v>0</v>
      </c>
      <c r="I10" s="36"/>
      <c r="J10" s="35"/>
      <c r="K10" s="35"/>
      <c r="L10" s="34"/>
      <c r="M10" s="33">
        <v>66</v>
      </c>
      <c r="N10" s="32">
        <v>2500</v>
      </c>
      <c r="O10" s="32">
        <f aca="true" t="shared" si="1" ref="O10:O15">ROUND((IF(M10=100,N10,(N10/100*M10))),2)</f>
        <v>1650</v>
      </c>
      <c r="P10" s="32"/>
      <c r="Q10" s="32"/>
      <c r="R10" s="94">
        <f>ROUND((IF(M10=100,N10,(N10/100*M10))),2)</f>
        <v>1650</v>
      </c>
      <c r="S10" s="6"/>
      <c r="T10" s="81"/>
      <c r="U10" s="10"/>
    </row>
    <row r="11" spans="1:21" s="31" customFormat="1" ht="15">
      <c r="A11" s="88" t="s">
        <v>47</v>
      </c>
      <c r="B11" s="89" t="s">
        <v>18</v>
      </c>
      <c r="C11" s="89"/>
      <c r="D11" s="89">
        <v>36</v>
      </c>
      <c r="E11" s="35">
        <f t="shared" si="0"/>
        <v>0</v>
      </c>
      <c r="F11" s="89">
        <v>2014</v>
      </c>
      <c r="G11" s="56"/>
      <c r="H11" s="35">
        <f>ROUND((IF(M11=60,E11,(E11/60*M11))),2)</f>
        <v>0</v>
      </c>
      <c r="I11" s="36"/>
      <c r="J11" s="35"/>
      <c r="K11" s="35"/>
      <c r="L11" s="34"/>
      <c r="M11" s="33">
        <v>78</v>
      </c>
      <c r="N11" s="32">
        <v>1500</v>
      </c>
      <c r="O11" s="32">
        <f t="shared" si="1"/>
        <v>1170</v>
      </c>
      <c r="P11" s="32"/>
      <c r="Q11" s="32"/>
      <c r="R11" s="94">
        <f>ROUND((IF(M11=100,N11,(N11/100*M11))),2)</f>
        <v>1170</v>
      </c>
      <c r="S11" s="6"/>
      <c r="T11" s="81"/>
      <c r="U11" s="10"/>
    </row>
    <row r="12" spans="1:21" ht="15">
      <c r="A12" s="29"/>
      <c r="B12" s="28"/>
      <c r="C12" s="28"/>
      <c r="D12" s="28"/>
      <c r="E12" s="25">
        <f t="shared" si="0"/>
        <v>0</v>
      </c>
      <c r="F12" s="28"/>
      <c r="G12" s="27"/>
      <c r="H12" s="25">
        <f aca="true" t="shared" si="2" ref="H12:H17">ROUND((IF(G12=60,E12,(E12/60*G12))),2)</f>
        <v>0</v>
      </c>
      <c r="I12" s="26"/>
      <c r="J12" s="25">
        <f aca="true" t="shared" si="3" ref="J12:J17">ROUND(((+H12/$J$6)*I12),2)</f>
        <v>0</v>
      </c>
      <c r="K12" s="25"/>
      <c r="L12" s="24">
        <f aca="true" t="shared" si="4" ref="L12:L17">ROUND((+H12-J12-K12),2)</f>
        <v>0</v>
      </c>
      <c r="M12" s="38"/>
      <c r="N12" s="23"/>
      <c r="O12" s="16">
        <f t="shared" si="1"/>
        <v>0</v>
      </c>
      <c r="P12" s="23"/>
      <c r="Q12" s="23"/>
      <c r="R12" s="95"/>
      <c r="T12" s="81"/>
      <c r="U12" s="10"/>
    </row>
    <row r="13" spans="1:21" ht="15">
      <c r="A13" s="37" t="s">
        <v>46</v>
      </c>
      <c r="B13" s="28"/>
      <c r="C13" s="28"/>
      <c r="D13" s="28"/>
      <c r="E13" s="25">
        <f t="shared" si="0"/>
        <v>0</v>
      </c>
      <c r="F13" s="28"/>
      <c r="G13" s="27"/>
      <c r="H13" s="25">
        <f t="shared" si="2"/>
        <v>0</v>
      </c>
      <c r="I13" s="26"/>
      <c r="J13" s="25">
        <f t="shared" si="3"/>
        <v>0</v>
      </c>
      <c r="K13" s="25"/>
      <c r="L13" s="24">
        <f t="shared" si="4"/>
        <v>0</v>
      </c>
      <c r="M13" s="38"/>
      <c r="N13" s="23"/>
      <c r="O13" s="16">
        <f t="shared" si="1"/>
        <v>0</v>
      </c>
      <c r="P13" s="23"/>
      <c r="Q13" s="23"/>
      <c r="R13" s="95"/>
      <c r="T13" s="81"/>
      <c r="U13" s="10"/>
    </row>
    <row r="14" spans="1:21" ht="15">
      <c r="A14" s="29" t="s">
        <v>45</v>
      </c>
      <c r="B14" s="28" t="s">
        <v>44</v>
      </c>
      <c r="C14" s="28">
        <v>1.1</v>
      </c>
      <c r="D14" s="28">
        <v>36</v>
      </c>
      <c r="E14" s="25">
        <f t="shared" si="0"/>
        <v>1400.96</v>
      </c>
      <c r="F14" s="28">
        <v>2014</v>
      </c>
      <c r="G14" s="27">
        <v>55</v>
      </c>
      <c r="H14" s="25">
        <f t="shared" si="2"/>
        <v>1284.21</v>
      </c>
      <c r="I14" s="26"/>
      <c r="J14" s="25">
        <f t="shared" si="3"/>
        <v>0</v>
      </c>
      <c r="K14" s="25"/>
      <c r="L14" s="24">
        <f t="shared" si="4"/>
        <v>1284.21</v>
      </c>
      <c r="M14" s="38"/>
      <c r="N14" s="23"/>
      <c r="O14" s="16">
        <f t="shared" si="1"/>
        <v>0</v>
      </c>
      <c r="P14" s="23"/>
      <c r="Q14" s="23"/>
      <c r="R14" s="95"/>
      <c r="T14" s="81"/>
      <c r="U14" s="10"/>
    </row>
    <row r="15" spans="1:21" ht="15">
      <c r="A15" s="29" t="s">
        <v>43</v>
      </c>
      <c r="B15" s="28" t="s">
        <v>7</v>
      </c>
      <c r="C15" s="28">
        <v>1.4</v>
      </c>
      <c r="D15" s="28">
        <v>36</v>
      </c>
      <c r="E15" s="25">
        <f t="shared" si="0"/>
        <v>1783.04</v>
      </c>
      <c r="F15" s="28">
        <v>2014</v>
      </c>
      <c r="G15" s="27">
        <v>60</v>
      </c>
      <c r="H15" s="25">
        <f t="shared" si="2"/>
        <v>1783.04</v>
      </c>
      <c r="I15" s="26"/>
      <c r="J15" s="25">
        <f t="shared" si="3"/>
        <v>0</v>
      </c>
      <c r="K15" s="25"/>
      <c r="L15" s="24">
        <f t="shared" si="4"/>
        <v>1783.04</v>
      </c>
      <c r="M15" s="38"/>
      <c r="N15" s="23"/>
      <c r="O15" s="16">
        <f t="shared" si="1"/>
        <v>0</v>
      </c>
      <c r="P15" s="23"/>
      <c r="Q15" s="23"/>
      <c r="R15" s="95"/>
      <c r="T15" s="81"/>
      <c r="U15" s="10"/>
    </row>
    <row r="16" spans="1:21" ht="15">
      <c r="A16" s="29" t="s">
        <v>42</v>
      </c>
      <c r="B16" s="28" t="s">
        <v>3</v>
      </c>
      <c r="C16" s="28">
        <v>0.86</v>
      </c>
      <c r="D16" s="28">
        <v>28</v>
      </c>
      <c r="E16" s="25">
        <f>ROUND((+$G$4*C16),2)</f>
        <v>1095.3</v>
      </c>
      <c r="F16" s="28">
        <v>2014</v>
      </c>
      <c r="G16" s="27">
        <v>52</v>
      </c>
      <c r="H16" s="25">
        <f t="shared" si="2"/>
        <v>949.26</v>
      </c>
      <c r="I16" s="30">
        <v>9</v>
      </c>
      <c r="J16" s="25">
        <f t="shared" si="3"/>
        <v>23.73</v>
      </c>
      <c r="K16" s="25"/>
      <c r="L16" s="24">
        <f t="shared" si="4"/>
        <v>925.53</v>
      </c>
      <c r="M16" s="38"/>
      <c r="N16" s="23"/>
      <c r="O16" s="16">
        <f>ROUND((IF(M16=100,N16,(N16/100*M16))),2)</f>
        <v>0</v>
      </c>
      <c r="P16" s="23"/>
      <c r="Q16" s="23"/>
      <c r="R16" s="93"/>
      <c r="T16" s="81"/>
      <c r="U16" s="10"/>
    </row>
    <row r="17" spans="1:21" ht="15">
      <c r="A17" s="29" t="s">
        <v>41</v>
      </c>
      <c r="B17" s="28" t="s">
        <v>40</v>
      </c>
      <c r="C17" s="28">
        <v>1.1</v>
      </c>
      <c r="D17" s="28">
        <v>36</v>
      </c>
      <c r="E17" s="25">
        <f>ROUND((+$G$4*C17),2)</f>
        <v>1400.96</v>
      </c>
      <c r="F17" s="28">
        <v>2014</v>
      </c>
      <c r="G17" s="27">
        <v>42</v>
      </c>
      <c r="H17" s="25">
        <f t="shared" si="2"/>
        <v>980.67</v>
      </c>
      <c r="I17" s="30">
        <v>71</v>
      </c>
      <c r="J17" s="25">
        <f t="shared" si="3"/>
        <v>193.41</v>
      </c>
      <c r="K17" s="25">
        <v>134.02</v>
      </c>
      <c r="L17" s="24">
        <f t="shared" si="4"/>
        <v>653.24</v>
      </c>
      <c r="M17" s="38"/>
      <c r="N17" s="23"/>
      <c r="O17" s="16">
        <f>ROUND((IF(M17=100,N17,(N17/100*M17))),2)</f>
        <v>0</v>
      </c>
      <c r="P17" s="23"/>
      <c r="Q17" s="23"/>
      <c r="R17" s="93"/>
      <c r="S17" s="55"/>
      <c r="T17" s="81"/>
      <c r="U17" s="10"/>
    </row>
    <row r="18" spans="1:21" ht="15">
      <c r="A18" s="29"/>
      <c r="B18" s="28"/>
      <c r="C18" s="28"/>
      <c r="D18" s="28"/>
      <c r="E18" s="25"/>
      <c r="F18" s="28"/>
      <c r="G18" s="27"/>
      <c r="H18" s="25"/>
      <c r="I18" s="26"/>
      <c r="J18" s="25"/>
      <c r="K18" s="25"/>
      <c r="L18" s="24"/>
      <c r="M18" s="38"/>
      <c r="N18" s="23"/>
      <c r="O18" s="16"/>
      <c r="P18" s="23"/>
      <c r="Q18" s="23"/>
      <c r="R18" s="95"/>
      <c r="T18" s="81"/>
      <c r="U18" s="10"/>
    </row>
    <row r="19" spans="1:21" ht="15">
      <c r="A19" s="29"/>
      <c r="B19" s="28"/>
      <c r="C19" s="28"/>
      <c r="D19" s="28"/>
      <c r="E19" s="25"/>
      <c r="F19" s="28"/>
      <c r="G19" s="27"/>
      <c r="H19" s="25"/>
      <c r="I19" s="26"/>
      <c r="J19" s="25"/>
      <c r="K19" s="25"/>
      <c r="L19" s="24">
        <f aca="true" t="shared" si="5" ref="L19:L27">ROUND((+H19-J19-K19),2)</f>
        <v>0</v>
      </c>
      <c r="M19" s="38"/>
      <c r="N19" s="23"/>
      <c r="O19" s="16">
        <f aca="true" t="shared" si="6" ref="O19:O49">ROUND((IF(M19=100,N19,(N19/100*M19))),2)</f>
        <v>0</v>
      </c>
      <c r="P19" s="23" t="s">
        <v>39</v>
      </c>
      <c r="Q19" s="23" t="s">
        <v>39</v>
      </c>
      <c r="R19" s="95"/>
      <c r="T19" s="81"/>
      <c r="U19" s="10"/>
    </row>
    <row r="20" spans="1:18" ht="15">
      <c r="A20" s="37" t="s">
        <v>38</v>
      </c>
      <c r="B20" s="54"/>
      <c r="C20" s="54"/>
      <c r="D20" s="54"/>
      <c r="E20" s="51"/>
      <c r="F20" s="54"/>
      <c r="G20" s="53"/>
      <c r="H20" s="25">
        <f>ROUND((IF(G20=60,E20,(E20/60*G20))),2)</f>
        <v>0</v>
      </c>
      <c r="I20" s="52"/>
      <c r="J20" s="25">
        <f>ROUND(((+H20/$J$6)*I20),2)</f>
        <v>0</v>
      </c>
      <c r="K20" s="51"/>
      <c r="L20" s="24">
        <f t="shared" si="5"/>
        <v>0</v>
      </c>
      <c r="M20" s="50"/>
      <c r="N20" s="49"/>
      <c r="O20" s="16">
        <f t="shared" si="6"/>
        <v>0</v>
      </c>
      <c r="P20" s="49"/>
      <c r="Q20" s="49"/>
      <c r="R20" s="95"/>
    </row>
    <row r="21" spans="1:21" s="31" customFormat="1" ht="15">
      <c r="A21" s="88" t="s">
        <v>37</v>
      </c>
      <c r="B21" s="89" t="s">
        <v>18</v>
      </c>
      <c r="C21" s="89"/>
      <c r="D21" s="89">
        <v>36</v>
      </c>
      <c r="E21" s="35">
        <f>ROUND((+$G$4*C21),2)</f>
        <v>0</v>
      </c>
      <c r="F21" s="89">
        <v>2014</v>
      </c>
      <c r="G21" s="96"/>
      <c r="H21" s="35">
        <f>ROUND((IF(M21=60,E21,(E21/60*M21))),2)</f>
        <v>0</v>
      </c>
      <c r="I21" s="36"/>
      <c r="J21" s="35">
        <f>ROUND(((+N21/$J$6)*I21),2)</f>
        <v>0</v>
      </c>
      <c r="K21" s="35"/>
      <c r="L21" s="34">
        <f t="shared" si="5"/>
        <v>0</v>
      </c>
      <c r="M21" s="33">
        <v>78</v>
      </c>
      <c r="N21" s="32">
        <v>1500</v>
      </c>
      <c r="O21" s="32">
        <f t="shared" si="6"/>
        <v>1170</v>
      </c>
      <c r="P21" s="32"/>
      <c r="Q21" s="32"/>
      <c r="R21" s="94">
        <f>ROUND((IF(M21=100,N21,(N21/100*M21))),2)</f>
        <v>1170</v>
      </c>
      <c r="S21" s="6"/>
      <c r="T21" s="81"/>
      <c r="U21" s="10"/>
    </row>
    <row r="22" spans="1:21" ht="15">
      <c r="A22" s="29"/>
      <c r="B22" s="28"/>
      <c r="C22" s="28"/>
      <c r="D22" s="28"/>
      <c r="E22" s="25"/>
      <c r="F22" s="28"/>
      <c r="G22" s="27"/>
      <c r="H22" s="25">
        <f aca="true" t="shared" si="7" ref="H22:H27">ROUND((IF(G22=60,E22,(E22/60*G22))),2)</f>
        <v>0</v>
      </c>
      <c r="I22" s="26"/>
      <c r="J22" s="25">
        <f aca="true" t="shared" si="8" ref="J22:J27">ROUND(((+H22/$J$6)*I22),2)</f>
        <v>0</v>
      </c>
      <c r="K22" s="25"/>
      <c r="L22" s="24">
        <f t="shared" si="5"/>
        <v>0</v>
      </c>
      <c r="M22" s="38"/>
      <c r="N22" s="23"/>
      <c r="O22" s="16">
        <f t="shared" si="6"/>
        <v>0</v>
      </c>
      <c r="P22" s="23"/>
      <c r="Q22" s="23"/>
      <c r="R22" s="93"/>
      <c r="T22" s="81"/>
      <c r="U22" s="10"/>
    </row>
    <row r="23" spans="1:21" ht="15">
      <c r="A23" s="37" t="s">
        <v>36</v>
      </c>
      <c r="B23" s="28"/>
      <c r="C23" s="28"/>
      <c r="D23" s="28"/>
      <c r="E23" s="25">
        <f>ROUND((+$G$4*C23),2)</f>
        <v>0</v>
      </c>
      <c r="F23" s="28"/>
      <c r="G23" s="27"/>
      <c r="H23" s="25">
        <f t="shared" si="7"/>
        <v>0</v>
      </c>
      <c r="I23" s="26"/>
      <c r="J23" s="25">
        <f t="shared" si="8"/>
        <v>0</v>
      </c>
      <c r="K23" s="25"/>
      <c r="L23" s="24">
        <f t="shared" si="5"/>
        <v>0</v>
      </c>
      <c r="M23" s="38"/>
      <c r="N23" s="23"/>
      <c r="O23" s="16">
        <f t="shared" si="6"/>
        <v>0</v>
      </c>
      <c r="P23" s="23"/>
      <c r="Q23" s="23"/>
      <c r="R23" s="93"/>
      <c r="T23" s="81"/>
      <c r="U23" s="10"/>
    </row>
    <row r="24" spans="1:21" ht="15">
      <c r="A24" s="29" t="s">
        <v>35</v>
      </c>
      <c r="B24" s="28" t="s">
        <v>1</v>
      </c>
      <c r="C24" s="28">
        <v>1.09</v>
      </c>
      <c r="D24" s="28">
        <v>30</v>
      </c>
      <c r="E24" s="25">
        <f>ROUND((+$G$4*C24),2)</f>
        <v>1388.22</v>
      </c>
      <c r="F24" s="28">
        <v>2014</v>
      </c>
      <c r="G24" s="27">
        <v>52</v>
      </c>
      <c r="H24" s="25">
        <f t="shared" si="7"/>
        <v>1203.12</v>
      </c>
      <c r="I24" s="26"/>
      <c r="J24" s="25">
        <f t="shared" si="8"/>
        <v>0</v>
      </c>
      <c r="K24" s="25"/>
      <c r="L24" s="24">
        <f t="shared" si="5"/>
        <v>1203.12</v>
      </c>
      <c r="M24" s="38"/>
      <c r="N24" s="23"/>
      <c r="O24" s="16">
        <f t="shared" si="6"/>
        <v>0</v>
      </c>
      <c r="P24" s="23"/>
      <c r="Q24" s="23"/>
      <c r="R24" s="93"/>
      <c r="T24" s="81"/>
      <c r="U24" s="10"/>
    </row>
    <row r="25" spans="1:21" ht="15">
      <c r="A25" s="29" t="s">
        <v>34</v>
      </c>
      <c r="B25" s="28" t="s">
        <v>32</v>
      </c>
      <c r="C25" s="28">
        <v>1.45</v>
      </c>
      <c r="D25" s="28">
        <v>36</v>
      </c>
      <c r="E25" s="25">
        <f>ROUND((+$G$4*C25),2)</f>
        <v>1846.72</v>
      </c>
      <c r="F25" s="28">
        <v>2014</v>
      </c>
      <c r="G25" s="27">
        <v>51</v>
      </c>
      <c r="H25" s="25">
        <f t="shared" si="7"/>
        <v>1569.71</v>
      </c>
      <c r="I25" s="30">
        <v>1</v>
      </c>
      <c r="J25" s="25">
        <f t="shared" si="8"/>
        <v>4.36</v>
      </c>
      <c r="K25" s="25"/>
      <c r="L25" s="24">
        <f t="shared" si="5"/>
        <v>1565.35</v>
      </c>
      <c r="M25" s="38"/>
      <c r="N25" s="23"/>
      <c r="O25" s="16">
        <f t="shared" si="6"/>
        <v>0</v>
      </c>
      <c r="P25" s="23"/>
      <c r="Q25" s="23"/>
      <c r="R25" s="93"/>
      <c r="T25" s="81"/>
      <c r="U25" s="10"/>
    </row>
    <row r="26" spans="1:21" ht="15">
      <c r="A26" s="29" t="s">
        <v>33</v>
      </c>
      <c r="B26" s="28" t="s">
        <v>32</v>
      </c>
      <c r="C26" s="28">
        <v>1.45</v>
      </c>
      <c r="D26" s="28">
        <v>36</v>
      </c>
      <c r="E26" s="25">
        <f>ROUND((+$G$4*C26),2)</f>
        <v>1846.72</v>
      </c>
      <c r="F26" s="28">
        <v>2014</v>
      </c>
      <c r="G26" s="27">
        <v>60</v>
      </c>
      <c r="H26" s="25">
        <f t="shared" si="7"/>
        <v>1846.72</v>
      </c>
      <c r="I26" s="26"/>
      <c r="J26" s="25">
        <f t="shared" si="8"/>
        <v>0</v>
      </c>
      <c r="K26" s="25"/>
      <c r="L26" s="24">
        <f t="shared" si="5"/>
        <v>1846.72</v>
      </c>
      <c r="M26" s="38"/>
      <c r="N26" s="23"/>
      <c r="O26" s="16">
        <f t="shared" si="6"/>
        <v>0</v>
      </c>
      <c r="P26" s="23"/>
      <c r="Q26" s="23"/>
      <c r="R26" s="93"/>
      <c r="T26" s="81"/>
      <c r="U26" s="10"/>
    </row>
    <row r="27" spans="1:21" ht="15">
      <c r="A27" s="29" t="s">
        <v>31</v>
      </c>
      <c r="B27" s="28" t="s">
        <v>25</v>
      </c>
      <c r="C27" s="28">
        <v>0.62</v>
      </c>
      <c r="D27" s="28">
        <v>20</v>
      </c>
      <c r="E27" s="25">
        <f>ROUND((+$G$4*C27),2)</f>
        <v>789.63</v>
      </c>
      <c r="F27" s="28">
        <v>2014</v>
      </c>
      <c r="G27" s="27">
        <v>43</v>
      </c>
      <c r="H27" s="25">
        <f t="shared" si="7"/>
        <v>565.9</v>
      </c>
      <c r="I27" s="30">
        <v>57</v>
      </c>
      <c r="J27" s="25">
        <f t="shared" si="8"/>
        <v>89.6</v>
      </c>
      <c r="K27" s="25"/>
      <c r="L27" s="24">
        <f t="shared" si="5"/>
        <v>476.3</v>
      </c>
      <c r="M27" s="47"/>
      <c r="N27" s="23"/>
      <c r="O27" s="16">
        <f t="shared" si="6"/>
        <v>0</v>
      </c>
      <c r="P27" s="23"/>
      <c r="Q27" s="23"/>
      <c r="R27" s="95"/>
      <c r="T27" s="81"/>
      <c r="U27" s="10"/>
    </row>
    <row r="28" spans="1:21" ht="15">
      <c r="A28" s="29"/>
      <c r="B28" s="28"/>
      <c r="C28" s="28"/>
      <c r="D28" s="28"/>
      <c r="E28" s="25"/>
      <c r="F28" s="28"/>
      <c r="G28" s="27"/>
      <c r="H28" s="25"/>
      <c r="I28" s="26"/>
      <c r="J28" s="25"/>
      <c r="K28" s="25"/>
      <c r="L28" s="24"/>
      <c r="M28" s="47"/>
      <c r="N28" s="23"/>
      <c r="O28" s="16">
        <f t="shared" si="6"/>
        <v>0</v>
      </c>
      <c r="P28" s="23"/>
      <c r="Q28" s="23"/>
      <c r="R28" s="95"/>
      <c r="T28" s="81"/>
      <c r="U28" s="10"/>
    </row>
    <row r="29" spans="1:21" ht="15">
      <c r="A29" s="37" t="s">
        <v>30</v>
      </c>
      <c r="B29" s="28"/>
      <c r="C29" s="28"/>
      <c r="D29" s="28"/>
      <c r="E29" s="25">
        <f>ROUND((+$G$4*C29),2)</f>
        <v>0</v>
      </c>
      <c r="F29" s="28"/>
      <c r="G29" s="27"/>
      <c r="H29" s="25">
        <f>ROUND((IF(G29=60,E29,(E29/60*G29))),2)</f>
        <v>0</v>
      </c>
      <c r="I29" s="26"/>
      <c r="J29" s="25">
        <f>ROUND(((+H29/$J$6)*I29),2)</f>
        <v>0</v>
      </c>
      <c r="K29" s="25"/>
      <c r="L29" s="24">
        <f aca="true" t="shared" si="9" ref="L29:L49">ROUND((+H29-J29-K29),2)</f>
        <v>0</v>
      </c>
      <c r="M29" s="38"/>
      <c r="N29" s="23"/>
      <c r="O29" s="16">
        <f t="shared" si="6"/>
        <v>0</v>
      </c>
      <c r="P29" s="23"/>
      <c r="Q29" s="23"/>
      <c r="R29" s="93"/>
      <c r="T29" s="81"/>
      <c r="U29" s="10"/>
    </row>
    <row r="30" spans="1:21" ht="15">
      <c r="A30" s="29" t="s">
        <v>29</v>
      </c>
      <c r="B30" s="28" t="s">
        <v>9</v>
      </c>
      <c r="C30" s="28">
        <v>1.4</v>
      </c>
      <c r="D30" s="28">
        <v>36</v>
      </c>
      <c r="E30" s="25">
        <f>ROUND((+$G$4*C30),2)</f>
        <v>1783.04</v>
      </c>
      <c r="F30" s="28">
        <v>2014</v>
      </c>
      <c r="G30" s="27">
        <v>60</v>
      </c>
      <c r="H30" s="25">
        <f>ROUND((IF(G30=60,E30,(E30/60*G30))),2)</f>
        <v>1783.04</v>
      </c>
      <c r="I30" s="30">
        <v>5</v>
      </c>
      <c r="J30" s="25">
        <f>ROUND(((+H30/$J$6)*I30),2)</f>
        <v>24.76</v>
      </c>
      <c r="K30" s="25"/>
      <c r="L30" s="24">
        <f t="shared" si="9"/>
        <v>1758.28</v>
      </c>
      <c r="M30" s="38"/>
      <c r="N30" s="23"/>
      <c r="O30" s="16">
        <f t="shared" si="6"/>
        <v>0</v>
      </c>
      <c r="P30" s="23"/>
      <c r="Q30" s="23"/>
      <c r="R30" s="93"/>
      <c r="T30" s="81"/>
      <c r="U30" s="10"/>
    </row>
    <row r="31" spans="1:21" s="46" customFormat="1" ht="15">
      <c r="A31" s="88" t="s">
        <v>28</v>
      </c>
      <c r="B31" s="89" t="s">
        <v>27</v>
      </c>
      <c r="C31" s="89"/>
      <c r="D31" s="89">
        <v>36</v>
      </c>
      <c r="E31" s="34"/>
      <c r="F31" s="89">
        <v>2014</v>
      </c>
      <c r="G31" s="97"/>
      <c r="H31" s="35">
        <f>ROUND((IF(M31=60,E31,(E31/60*M31))),2)</f>
        <v>0</v>
      </c>
      <c r="I31" s="36"/>
      <c r="J31" s="35"/>
      <c r="K31" s="35"/>
      <c r="L31" s="34">
        <f t="shared" si="9"/>
        <v>0</v>
      </c>
      <c r="M31" s="33">
        <v>76</v>
      </c>
      <c r="N31" s="32">
        <v>2500</v>
      </c>
      <c r="O31" s="32">
        <f t="shared" si="6"/>
        <v>1900</v>
      </c>
      <c r="P31" s="32">
        <v>7</v>
      </c>
      <c r="Q31" s="32">
        <v>36.94</v>
      </c>
      <c r="R31" s="98">
        <f>+O31-Q31</f>
        <v>1863.06</v>
      </c>
      <c r="S31" s="82"/>
      <c r="T31" s="83"/>
      <c r="U31" s="11"/>
    </row>
    <row r="32" spans="1:21" s="2" customFormat="1" ht="15">
      <c r="A32" s="29" t="s">
        <v>26</v>
      </c>
      <c r="B32" s="28" t="s">
        <v>25</v>
      </c>
      <c r="C32" s="28">
        <v>0.62</v>
      </c>
      <c r="D32" s="28">
        <v>20</v>
      </c>
      <c r="E32" s="25">
        <f>ROUND((+$G$4*C32),2)</f>
        <v>789.63</v>
      </c>
      <c r="F32" s="28">
        <v>2014</v>
      </c>
      <c r="G32" s="27">
        <v>60</v>
      </c>
      <c r="H32" s="25">
        <f aca="true" t="shared" si="10" ref="H32:H42">ROUND((IF(G32=60,E32,(E32/60*G32))),2)</f>
        <v>789.63</v>
      </c>
      <c r="I32" s="26"/>
      <c r="J32" s="25">
        <f aca="true" t="shared" si="11" ref="J32:J39">ROUND(((+H32/$J$6)*I32),2)</f>
        <v>0</v>
      </c>
      <c r="K32" s="25"/>
      <c r="L32" s="24">
        <f t="shared" si="9"/>
        <v>789.63</v>
      </c>
      <c r="M32" s="22"/>
      <c r="N32" s="43"/>
      <c r="O32" s="16">
        <f t="shared" si="6"/>
        <v>0</v>
      </c>
      <c r="P32" s="43"/>
      <c r="Q32" s="43"/>
      <c r="R32" s="93"/>
      <c r="S32" s="82"/>
      <c r="T32" s="83"/>
      <c r="U32" s="11"/>
    </row>
    <row r="33" spans="1:21" s="44" customFormat="1" ht="30" customHeight="1">
      <c r="A33" s="29" t="s">
        <v>24</v>
      </c>
      <c r="B33" s="28" t="s">
        <v>23</v>
      </c>
      <c r="C33" s="28">
        <v>1.4</v>
      </c>
      <c r="D33" s="28">
        <v>36</v>
      </c>
      <c r="E33" s="25">
        <f>ROUND((+$G$4*C33),2)</f>
        <v>1783.04</v>
      </c>
      <c r="F33" s="28">
        <v>2014</v>
      </c>
      <c r="G33" s="27">
        <v>60</v>
      </c>
      <c r="H33" s="25">
        <f t="shared" si="10"/>
        <v>1783.04</v>
      </c>
      <c r="I33" s="30">
        <v>10</v>
      </c>
      <c r="J33" s="25">
        <f t="shared" si="11"/>
        <v>49.53</v>
      </c>
      <c r="K33" s="25"/>
      <c r="L33" s="24">
        <f t="shared" si="9"/>
        <v>1733.51</v>
      </c>
      <c r="M33" s="28"/>
      <c r="N33" s="23"/>
      <c r="O33" s="16">
        <f t="shared" si="6"/>
        <v>0</v>
      </c>
      <c r="P33" s="23"/>
      <c r="Q33" s="23"/>
      <c r="R33" s="99"/>
      <c r="S33" s="84"/>
      <c r="T33" s="85"/>
      <c r="U33" s="45"/>
    </row>
    <row r="34" spans="1:21" s="2" customFormat="1" ht="15">
      <c r="A34" s="37"/>
      <c r="B34" s="28"/>
      <c r="C34" s="28"/>
      <c r="D34" s="28"/>
      <c r="E34" s="25"/>
      <c r="F34" s="28"/>
      <c r="G34" s="27"/>
      <c r="H34" s="25">
        <f t="shared" si="10"/>
        <v>0</v>
      </c>
      <c r="I34" s="26"/>
      <c r="J34" s="25">
        <f t="shared" si="11"/>
        <v>0</v>
      </c>
      <c r="K34" s="25"/>
      <c r="L34" s="24">
        <f t="shared" si="9"/>
        <v>0</v>
      </c>
      <c r="M34" s="22"/>
      <c r="N34" s="43"/>
      <c r="O34" s="16">
        <f t="shared" si="6"/>
        <v>0</v>
      </c>
      <c r="P34" s="43"/>
      <c r="Q34" s="43"/>
      <c r="R34" s="93"/>
      <c r="S34" s="82"/>
      <c r="T34" s="83"/>
      <c r="U34" s="11"/>
    </row>
    <row r="35" spans="1:21" ht="15">
      <c r="A35" s="37" t="s">
        <v>22</v>
      </c>
      <c r="B35" s="28"/>
      <c r="C35" s="28"/>
      <c r="D35" s="28"/>
      <c r="E35" s="25">
        <f aca="true" t="shared" si="12" ref="E35:E40">ROUND((+$G$4*C35),2)</f>
        <v>0</v>
      </c>
      <c r="F35" s="28"/>
      <c r="G35" s="27"/>
      <c r="H35" s="25">
        <f t="shared" si="10"/>
        <v>0</v>
      </c>
      <c r="I35" s="26"/>
      <c r="J35" s="25">
        <f t="shared" si="11"/>
        <v>0</v>
      </c>
      <c r="K35" s="25"/>
      <c r="L35" s="24">
        <f t="shared" si="9"/>
        <v>0</v>
      </c>
      <c r="M35" s="22"/>
      <c r="N35" s="23"/>
      <c r="O35" s="16">
        <f t="shared" si="6"/>
        <v>0</v>
      </c>
      <c r="P35" s="23"/>
      <c r="Q35" s="23"/>
      <c r="R35" s="93"/>
      <c r="T35" s="81"/>
      <c r="U35" s="10"/>
    </row>
    <row r="36" spans="1:21" ht="15">
      <c r="A36" s="29" t="s">
        <v>21</v>
      </c>
      <c r="B36" s="28" t="s">
        <v>20</v>
      </c>
      <c r="C36" s="28">
        <v>1.4</v>
      </c>
      <c r="D36" s="28">
        <v>36</v>
      </c>
      <c r="E36" s="25">
        <f t="shared" si="12"/>
        <v>1783.04</v>
      </c>
      <c r="F36" s="28">
        <v>2014</v>
      </c>
      <c r="G36" s="27">
        <v>50</v>
      </c>
      <c r="H36" s="25">
        <f t="shared" si="10"/>
        <v>1485.87</v>
      </c>
      <c r="I36" s="30">
        <v>2</v>
      </c>
      <c r="J36" s="25">
        <f t="shared" si="11"/>
        <v>8.25</v>
      </c>
      <c r="K36" s="25"/>
      <c r="L36" s="24">
        <f t="shared" si="9"/>
        <v>1477.62</v>
      </c>
      <c r="M36" s="22"/>
      <c r="N36" s="23"/>
      <c r="O36" s="16">
        <f t="shared" si="6"/>
        <v>0</v>
      </c>
      <c r="P36" s="23"/>
      <c r="Q36" s="23"/>
      <c r="R36" s="93"/>
      <c r="T36" s="81"/>
      <c r="U36" s="10"/>
    </row>
    <row r="37" spans="1:21" ht="45">
      <c r="A37" s="29" t="s">
        <v>19</v>
      </c>
      <c r="B37" s="28" t="s">
        <v>18</v>
      </c>
      <c r="C37" s="28">
        <v>1.2</v>
      </c>
      <c r="D37" s="28">
        <v>36</v>
      </c>
      <c r="E37" s="25">
        <f t="shared" si="12"/>
        <v>1528.32</v>
      </c>
      <c r="F37" s="28" t="s">
        <v>17</v>
      </c>
      <c r="G37" s="27">
        <v>60</v>
      </c>
      <c r="H37" s="25">
        <f t="shared" si="10"/>
        <v>1528.32</v>
      </c>
      <c r="I37" s="26"/>
      <c r="J37" s="25">
        <f t="shared" si="11"/>
        <v>0</v>
      </c>
      <c r="K37" s="25"/>
      <c r="L37" s="24">
        <f t="shared" si="9"/>
        <v>1528.32</v>
      </c>
      <c r="M37" s="22"/>
      <c r="N37" s="23"/>
      <c r="O37" s="16">
        <f t="shared" si="6"/>
        <v>0</v>
      </c>
      <c r="P37" s="23"/>
      <c r="Q37" s="23"/>
      <c r="R37" s="93"/>
      <c r="T37" s="81"/>
      <c r="U37" s="10"/>
    </row>
    <row r="38" spans="1:21" ht="15">
      <c r="A38" s="29"/>
      <c r="B38" s="28"/>
      <c r="C38" s="28"/>
      <c r="D38" s="28"/>
      <c r="E38" s="25">
        <f t="shared" si="12"/>
        <v>0</v>
      </c>
      <c r="F38" s="28"/>
      <c r="G38" s="27"/>
      <c r="H38" s="25">
        <f t="shared" si="10"/>
        <v>0</v>
      </c>
      <c r="I38" s="26"/>
      <c r="J38" s="25">
        <f t="shared" si="11"/>
        <v>0</v>
      </c>
      <c r="K38" s="25"/>
      <c r="L38" s="24">
        <f t="shared" si="9"/>
        <v>0</v>
      </c>
      <c r="M38" s="22"/>
      <c r="N38" s="23"/>
      <c r="O38" s="16">
        <f t="shared" si="6"/>
        <v>0</v>
      </c>
      <c r="P38" s="23"/>
      <c r="Q38" s="23"/>
      <c r="R38" s="93"/>
      <c r="T38" s="81"/>
      <c r="U38" s="10"/>
    </row>
    <row r="39" spans="1:21" ht="15">
      <c r="A39" s="37" t="s">
        <v>16</v>
      </c>
      <c r="B39" s="28"/>
      <c r="C39" s="28"/>
      <c r="D39" s="28"/>
      <c r="E39" s="25">
        <f t="shared" si="12"/>
        <v>0</v>
      </c>
      <c r="F39" s="28"/>
      <c r="G39" s="27"/>
      <c r="H39" s="25">
        <f t="shared" si="10"/>
        <v>0</v>
      </c>
      <c r="I39" s="26"/>
      <c r="J39" s="25">
        <f t="shared" si="11"/>
        <v>0</v>
      </c>
      <c r="K39" s="25"/>
      <c r="L39" s="24">
        <f t="shared" si="9"/>
        <v>0</v>
      </c>
      <c r="M39" s="22"/>
      <c r="N39" s="23"/>
      <c r="O39" s="16">
        <f t="shared" si="6"/>
        <v>0</v>
      </c>
      <c r="P39" s="23"/>
      <c r="Q39" s="23"/>
      <c r="R39" s="93"/>
      <c r="T39" s="81"/>
      <c r="U39" s="10"/>
    </row>
    <row r="40" spans="1:21" s="39" customFormat="1" ht="15">
      <c r="A40" s="29" t="s">
        <v>15</v>
      </c>
      <c r="B40" s="28" t="s">
        <v>14</v>
      </c>
      <c r="C40" s="28">
        <v>1.4</v>
      </c>
      <c r="D40" s="28">
        <v>36</v>
      </c>
      <c r="E40" s="25">
        <f t="shared" si="12"/>
        <v>1783.04</v>
      </c>
      <c r="F40" s="28">
        <v>2014</v>
      </c>
      <c r="G40" s="27">
        <v>50</v>
      </c>
      <c r="H40" s="25">
        <f t="shared" si="10"/>
        <v>1485.87</v>
      </c>
      <c r="I40" s="26"/>
      <c r="J40" s="25"/>
      <c r="K40" s="42"/>
      <c r="L40" s="24">
        <f t="shared" si="9"/>
        <v>1485.87</v>
      </c>
      <c r="M40" s="22"/>
      <c r="N40" s="41"/>
      <c r="O40" s="16">
        <f t="shared" si="6"/>
        <v>0</v>
      </c>
      <c r="P40" s="41"/>
      <c r="Q40" s="41"/>
      <c r="R40" s="100"/>
      <c r="S40" s="86"/>
      <c r="T40" s="87"/>
      <c r="U40" s="40"/>
    </row>
    <row r="41" spans="1:21" ht="15">
      <c r="A41" s="29"/>
      <c r="B41" s="28"/>
      <c r="C41" s="28"/>
      <c r="D41" s="28"/>
      <c r="E41" s="25"/>
      <c r="F41" s="28"/>
      <c r="G41" s="27"/>
      <c r="H41" s="25">
        <f t="shared" si="10"/>
        <v>0</v>
      </c>
      <c r="I41" s="26"/>
      <c r="J41" s="25">
        <f>ROUND(((+H41/$J$6)*I41),2)</f>
        <v>0</v>
      </c>
      <c r="K41" s="25"/>
      <c r="L41" s="24">
        <f t="shared" si="9"/>
        <v>0</v>
      </c>
      <c r="M41" s="38"/>
      <c r="N41" s="23"/>
      <c r="O41" s="16">
        <f t="shared" si="6"/>
        <v>0</v>
      </c>
      <c r="P41" s="23"/>
      <c r="Q41" s="23"/>
      <c r="R41" s="93"/>
      <c r="T41" s="81"/>
      <c r="U41" s="10"/>
    </row>
    <row r="42" spans="1:21" ht="15">
      <c r="A42" s="37" t="s">
        <v>13</v>
      </c>
      <c r="B42" s="28"/>
      <c r="C42" s="28"/>
      <c r="D42" s="28"/>
      <c r="E42" s="25">
        <f>ROUND((+$G$4*C42),2)</f>
        <v>0</v>
      </c>
      <c r="F42" s="28"/>
      <c r="G42" s="27"/>
      <c r="H42" s="25">
        <f t="shared" si="10"/>
        <v>0</v>
      </c>
      <c r="I42" s="26"/>
      <c r="J42" s="25">
        <f>ROUND(((+H42/$J$6)*I42),2)</f>
        <v>0</v>
      </c>
      <c r="K42" s="25"/>
      <c r="L42" s="24">
        <f t="shared" si="9"/>
        <v>0</v>
      </c>
      <c r="M42" s="22"/>
      <c r="N42" s="23"/>
      <c r="O42" s="16">
        <f t="shared" si="6"/>
        <v>0</v>
      </c>
      <c r="P42" s="23"/>
      <c r="Q42" s="23"/>
      <c r="R42" s="93"/>
      <c r="T42" s="81"/>
      <c r="U42" s="10"/>
    </row>
    <row r="43" spans="1:21" s="31" customFormat="1" ht="15">
      <c r="A43" s="88" t="s">
        <v>12</v>
      </c>
      <c r="B43" s="89" t="s">
        <v>11</v>
      </c>
      <c r="C43" s="89"/>
      <c r="D43" s="89">
        <v>36</v>
      </c>
      <c r="E43" s="35"/>
      <c r="F43" s="89">
        <v>2014</v>
      </c>
      <c r="G43" s="96"/>
      <c r="H43" s="35"/>
      <c r="I43" s="36"/>
      <c r="J43" s="35">
        <f>ROUND(((+H43/$J$6)*I43),2)</f>
        <v>0</v>
      </c>
      <c r="K43" s="35"/>
      <c r="L43" s="34">
        <f t="shared" si="9"/>
        <v>0</v>
      </c>
      <c r="M43" s="33">
        <v>88</v>
      </c>
      <c r="N43" s="32">
        <v>2500</v>
      </c>
      <c r="O43" s="32">
        <f t="shared" si="6"/>
        <v>2200</v>
      </c>
      <c r="P43" s="32">
        <v>5</v>
      </c>
      <c r="Q43" s="32">
        <v>30.56</v>
      </c>
      <c r="R43" s="98">
        <f>+O43-Q43</f>
        <v>2169.44</v>
      </c>
      <c r="S43" s="6"/>
      <c r="T43" s="81"/>
      <c r="U43" s="10"/>
    </row>
    <row r="44" spans="1:21" ht="15">
      <c r="A44" s="29" t="s">
        <v>10</v>
      </c>
      <c r="B44" s="28" t="s">
        <v>9</v>
      </c>
      <c r="C44" s="28">
        <v>1.16</v>
      </c>
      <c r="D44" s="28">
        <v>30</v>
      </c>
      <c r="E44" s="25">
        <f>ROUND((+$G$4*C44),2)</f>
        <v>1477.38</v>
      </c>
      <c r="F44" s="28">
        <v>2014</v>
      </c>
      <c r="G44" s="27">
        <v>60</v>
      </c>
      <c r="H44" s="25">
        <f aca="true" t="shared" si="13" ref="H44:H49">ROUND((IF(G44=60,E44,(E44/60*G44))),2)</f>
        <v>1477.38</v>
      </c>
      <c r="I44" s="26"/>
      <c r="J44" s="25"/>
      <c r="K44" s="81"/>
      <c r="L44" s="24">
        <f t="shared" si="9"/>
        <v>1477.38</v>
      </c>
      <c r="M44" s="22"/>
      <c r="N44" s="16"/>
      <c r="O44" s="16">
        <f t="shared" si="6"/>
        <v>0</v>
      </c>
      <c r="P44" s="16"/>
      <c r="Q44" s="16"/>
      <c r="R44" s="93"/>
      <c r="T44" s="81"/>
      <c r="U44" s="10"/>
    </row>
    <row r="45" spans="1:21" ht="15">
      <c r="A45" s="29" t="s">
        <v>8</v>
      </c>
      <c r="B45" s="28" t="s">
        <v>7</v>
      </c>
      <c r="C45" s="28">
        <v>1.4</v>
      </c>
      <c r="D45" s="28">
        <v>36</v>
      </c>
      <c r="E45" s="25">
        <f>ROUND((+$G$4*C45),2)</f>
        <v>1783.04</v>
      </c>
      <c r="F45" s="28">
        <v>2014</v>
      </c>
      <c r="G45" s="27">
        <v>60</v>
      </c>
      <c r="H45" s="25">
        <f t="shared" si="13"/>
        <v>1783.04</v>
      </c>
      <c r="I45" s="26"/>
      <c r="J45" s="25">
        <f>ROUND(((+H45/$J$6)*I45),2)</f>
        <v>0</v>
      </c>
      <c r="K45" s="25"/>
      <c r="L45" s="24">
        <f t="shared" si="9"/>
        <v>1783.04</v>
      </c>
      <c r="M45" s="22"/>
      <c r="N45" s="23"/>
      <c r="O45" s="16">
        <f t="shared" si="6"/>
        <v>0</v>
      </c>
      <c r="P45" s="23"/>
      <c r="Q45" s="23"/>
      <c r="R45" s="93"/>
      <c r="T45" s="81"/>
      <c r="U45" s="10"/>
    </row>
    <row r="46" spans="1:21" ht="15">
      <c r="A46" s="29" t="s">
        <v>6</v>
      </c>
      <c r="B46" s="28" t="s">
        <v>5</v>
      </c>
      <c r="C46" s="28">
        <v>1.2</v>
      </c>
      <c r="D46" s="28">
        <v>30</v>
      </c>
      <c r="E46" s="25">
        <f>ROUND((+$G$4*C46),2)</f>
        <v>1528.32</v>
      </c>
      <c r="F46" s="28">
        <v>2014</v>
      </c>
      <c r="G46" s="27">
        <v>60</v>
      </c>
      <c r="H46" s="25">
        <f t="shared" si="13"/>
        <v>1528.32</v>
      </c>
      <c r="I46" s="30">
        <v>1</v>
      </c>
      <c r="J46" s="25">
        <f>ROUND(((+H46/$J$6)*I46),2)</f>
        <v>4.25</v>
      </c>
      <c r="K46" s="25"/>
      <c r="L46" s="24">
        <f t="shared" si="9"/>
        <v>1524.07</v>
      </c>
      <c r="M46" s="22"/>
      <c r="N46" s="23"/>
      <c r="O46" s="16">
        <f t="shared" si="6"/>
        <v>0</v>
      </c>
      <c r="P46" s="23"/>
      <c r="Q46" s="23"/>
      <c r="R46" s="93"/>
      <c r="T46" s="81"/>
      <c r="U46" s="10"/>
    </row>
    <row r="47" spans="1:21" ht="15">
      <c r="A47" s="29" t="s">
        <v>4</v>
      </c>
      <c r="B47" s="28" t="s">
        <v>3</v>
      </c>
      <c r="C47" s="28">
        <v>1.1</v>
      </c>
      <c r="D47" s="28">
        <v>36</v>
      </c>
      <c r="E47" s="25">
        <f>ROUND((+$G$4*C47),2)</f>
        <v>1400.96</v>
      </c>
      <c r="F47" s="28">
        <v>2014</v>
      </c>
      <c r="G47" s="27">
        <v>60</v>
      </c>
      <c r="H47" s="25">
        <f t="shared" si="13"/>
        <v>1400.96</v>
      </c>
      <c r="I47" s="30">
        <v>3</v>
      </c>
      <c r="J47" s="25">
        <f>ROUND(((+H47/$J$6)*I47),2)</f>
        <v>11.67</v>
      </c>
      <c r="K47" s="25"/>
      <c r="L47" s="24">
        <f t="shared" si="9"/>
        <v>1389.29</v>
      </c>
      <c r="M47" s="22"/>
      <c r="N47" s="23"/>
      <c r="O47" s="16">
        <f t="shared" si="6"/>
        <v>0</v>
      </c>
      <c r="P47" s="23"/>
      <c r="Q47" s="23"/>
      <c r="R47" s="93"/>
      <c r="T47" s="81"/>
      <c r="U47" s="10"/>
    </row>
    <row r="48" spans="1:21" ht="15">
      <c r="A48" s="29" t="s">
        <v>2</v>
      </c>
      <c r="B48" s="28" t="s">
        <v>1</v>
      </c>
      <c r="C48" s="28">
        <v>1.1</v>
      </c>
      <c r="D48" s="28">
        <v>36</v>
      </c>
      <c r="E48" s="25">
        <f>ROUND((+$G$4*C48),2)</f>
        <v>1400.96</v>
      </c>
      <c r="F48" s="28">
        <v>2014</v>
      </c>
      <c r="G48" s="27">
        <v>60</v>
      </c>
      <c r="H48" s="25">
        <f t="shared" si="13"/>
        <v>1400.96</v>
      </c>
      <c r="I48" s="26"/>
      <c r="J48" s="25">
        <f>ROUND(((+H48/$J$6)*I48),2)</f>
        <v>0</v>
      </c>
      <c r="K48" s="25"/>
      <c r="L48" s="24">
        <f t="shared" si="9"/>
        <v>1400.96</v>
      </c>
      <c r="M48" s="22"/>
      <c r="N48" s="23"/>
      <c r="O48" s="16">
        <f t="shared" si="6"/>
        <v>0</v>
      </c>
      <c r="P48" s="23"/>
      <c r="Q48" s="23"/>
      <c r="R48" s="93"/>
      <c r="T48" s="81"/>
      <c r="U48" s="10"/>
    </row>
    <row r="49" spans="1:21" ht="15.75" thickBot="1">
      <c r="A49" s="29"/>
      <c r="B49" s="28"/>
      <c r="C49" s="28"/>
      <c r="D49" s="28"/>
      <c r="E49" s="25"/>
      <c r="F49" s="28"/>
      <c r="G49" s="27"/>
      <c r="H49" s="25">
        <f t="shared" si="13"/>
        <v>0</v>
      </c>
      <c r="I49" s="26"/>
      <c r="J49" s="25"/>
      <c r="K49" s="25"/>
      <c r="L49" s="24">
        <f t="shared" si="9"/>
        <v>0</v>
      </c>
      <c r="M49" s="22"/>
      <c r="N49" s="23"/>
      <c r="O49" s="16">
        <f t="shared" si="6"/>
        <v>0</v>
      </c>
      <c r="P49" s="23"/>
      <c r="Q49" s="23"/>
      <c r="R49" s="93"/>
      <c r="T49" s="81"/>
      <c r="U49" s="10"/>
    </row>
    <row r="50" spans="1:21" s="13" customFormat="1" ht="15.75" thickBot="1">
      <c r="A50" s="111" t="s">
        <v>0</v>
      </c>
      <c r="B50" s="112"/>
      <c r="C50" s="113">
        <f>SUM(C6:C49)</f>
        <v>25.089999999999996</v>
      </c>
      <c r="D50" s="114"/>
      <c r="E50" s="115">
        <f>SUM(E6:E49)</f>
        <v>31954.620000000003</v>
      </c>
      <c r="F50" s="112"/>
      <c r="G50" s="116"/>
      <c r="H50" s="117">
        <f>SUM(H6:H49)</f>
        <v>29931.929999999993</v>
      </c>
      <c r="I50" s="118">
        <f>SUM(I8:I49)</f>
        <v>177</v>
      </c>
      <c r="J50" s="115">
        <f>SUM(J8:J49)</f>
        <v>488.52000000000004</v>
      </c>
      <c r="K50" s="115">
        <f>SUM(K7:K49)</f>
        <v>182.28</v>
      </c>
      <c r="L50" s="115">
        <f>SUM(L8:L49)</f>
        <v>29261.129999999997</v>
      </c>
      <c r="M50" s="112"/>
      <c r="N50" s="119">
        <f>SUM(N6:N49)</f>
        <v>10500</v>
      </c>
      <c r="O50" s="120">
        <f>SUM(O8:O49)</f>
        <v>8090</v>
      </c>
      <c r="P50" s="119">
        <f>SUM(P7:P49)</f>
        <v>12</v>
      </c>
      <c r="Q50" s="121">
        <f>SUM(Q7:Q49)</f>
        <v>67.5</v>
      </c>
      <c r="R50" s="122">
        <f>SUM(R8:R49)</f>
        <v>8022.5</v>
      </c>
      <c r="S50" s="82"/>
      <c r="T50" s="83"/>
      <c r="U50" s="14"/>
    </row>
    <row r="51" spans="1:21" ht="45">
      <c r="A51" s="28" t="s">
        <v>26</v>
      </c>
      <c r="B51" s="28"/>
      <c r="C51" s="28"/>
      <c r="D51" s="28"/>
      <c r="E51" s="25">
        <v>300</v>
      </c>
      <c r="F51" s="28" t="s">
        <v>76</v>
      </c>
      <c r="G51" s="123"/>
      <c r="H51" s="25"/>
      <c r="I51" s="26"/>
      <c r="J51" s="25"/>
      <c r="K51" s="51"/>
      <c r="L51" s="24">
        <v>151.66</v>
      </c>
      <c r="M51" s="22"/>
      <c r="N51" s="16"/>
      <c r="O51" s="22"/>
      <c r="P51" s="16"/>
      <c r="Q51" s="16"/>
      <c r="R51" s="22"/>
      <c r="S51" s="12"/>
      <c r="T51" s="10"/>
      <c r="U51" s="10"/>
    </row>
    <row r="52" spans="1:21" ht="30" thickBot="1">
      <c r="A52" s="101" t="s">
        <v>43</v>
      </c>
      <c r="B52" s="102"/>
      <c r="C52" s="102"/>
      <c r="D52" s="102"/>
      <c r="E52" s="103">
        <v>360</v>
      </c>
      <c r="F52" s="102" t="s">
        <v>74</v>
      </c>
      <c r="G52" s="104"/>
      <c r="H52" s="103"/>
      <c r="I52" s="105"/>
      <c r="J52" s="103"/>
      <c r="K52" s="103"/>
      <c r="L52" s="106">
        <v>360</v>
      </c>
      <c r="M52" s="107"/>
      <c r="N52" s="108"/>
      <c r="O52" s="109"/>
      <c r="P52" s="108"/>
      <c r="Q52" s="108"/>
      <c r="R52" s="110"/>
      <c r="T52" s="81"/>
      <c r="U52" s="10"/>
    </row>
    <row r="53" ht="15">
      <c r="I53" s="7"/>
    </row>
    <row r="54" ht="15">
      <c r="I54" s="7"/>
    </row>
    <row r="55" ht="15">
      <c r="I55" s="7"/>
    </row>
    <row r="56" ht="15">
      <c r="I56" s="7"/>
    </row>
    <row r="57" ht="15">
      <c r="I57" s="7"/>
    </row>
    <row r="58" ht="15">
      <c r="I58" s="7"/>
    </row>
    <row r="59" ht="15">
      <c r="I59" s="7"/>
    </row>
    <row r="60" ht="15">
      <c r="I60" s="7"/>
    </row>
    <row r="61" ht="15">
      <c r="I61" s="7"/>
    </row>
    <row r="62" ht="15">
      <c r="I62" s="7"/>
    </row>
    <row r="63" ht="15">
      <c r="I63" s="7"/>
    </row>
    <row r="64" ht="15">
      <c r="I64" s="7" t="s">
        <v>39</v>
      </c>
    </row>
    <row r="65" ht="15">
      <c r="I65" s="7"/>
    </row>
    <row r="66" ht="15">
      <c r="I66" s="7"/>
    </row>
    <row r="67" ht="15">
      <c r="I67" s="7"/>
    </row>
    <row r="68" ht="15">
      <c r="I68" s="7"/>
    </row>
    <row r="69" ht="15">
      <c r="I69" s="7"/>
    </row>
    <row r="70" ht="15">
      <c r="I70" s="7"/>
    </row>
    <row r="71" ht="15">
      <c r="I71" s="7"/>
    </row>
    <row r="72" ht="15">
      <c r="I72" s="7"/>
    </row>
    <row r="73" ht="15">
      <c r="I73" s="7"/>
    </row>
    <row r="74" ht="15">
      <c r="I74" s="7"/>
    </row>
    <row r="75" ht="15">
      <c r="I75" s="7"/>
    </row>
    <row r="76" ht="15">
      <c r="I76" s="7"/>
    </row>
    <row r="77" ht="15">
      <c r="I77" s="7"/>
    </row>
    <row r="78" ht="15">
      <c r="I78" s="7"/>
    </row>
    <row r="79" ht="15">
      <c r="I79" s="7"/>
    </row>
    <row r="80" ht="15">
      <c r="I80" s="7"/>
    </row>
    <row r="81" ht="15">
      <c r="I81" s="7"/>
    </row>
    <row r="82" ht="15">
      <c r="I82" s="7"/>
    </row>
    <row r="83" ht="15">
      <c r="I83" s="7"/>
    </row>
    <row r="84" ht="15">
      <c r="I84" s="7"/>
    </row>
    <row r="85" ht="15">
      <c r="I85" s="7"/>
    </row>
    <row r="86" ht="15">
      <c r="I86" s="7"/>
    </row>
    <row r="87" ht="15">
      <c r="I87" s="7"/>
    </row>
    <row r="88" ht="15">
      <c r="I88" s="7"/>
    </row>
    <row r="89" ht="15">
      <c r="I89" s="7"/>
    </row>
    <row r="90" ht="15">
      <c r="I90" s="7"/>
    </row>
    <row r="91" ht="15">
      <c r="I91" s="7"/>
    </row>
    <row r="92" ht="15">
      <c r="I92" s="7"/>
    </row>
    <row r="93" ht="15">
      <c r="I93" s="7"/>
    </row>
    <row r="94" ht="15">
      <c r="I94" s="7"/>
    </row>
    <row r="95" ht="15">
      <c r="I95" s="7"/>
    </row>
    <row r="96" ht="15">
      <c r="I96" s="7"/>
    </row>
    <row r="97" ht="15">
      <c r="I97" s="7"/>
    </row>
    <row r="98" ht="15">
      <c r="I98" s="7"/>
    </row>
    <row r="99" ht="15">
      <c r="I99" s="7"/>
    </row>
    <row r="100" ht="15">
      <c r="I100" s="7"/>
    </row>
    <row r="101" ht="15">
      <c r="I101" s="7"/>
    </row>
    <row r="102" ht="15">
      <c r="I102" s="7"/>
    </row>
    <row r="103" ht="15">
      <c r="I103" s="7"/>
    </row>
    <row r="104" ht="15">
      <c r="I104" s="7"/>
    </row>
    <row r="105" ht="15">
      <c r="I105" s="7"/>
    </row>
    <row r="106" ht="15">
      <c r="I106" s="7"/>
    </row>
    <row r="107" ht="15">
      <c r="I107" s="7"/>
    </row>
    <row r="108" ht="15">
      <c r="I108" s="7"/>
    </row>
    <row r="109" ht="15">
      <c r="I109" s="7"/>
    </row>
    <row r="110" ht="15">
      <c r="I110" s="7"/>
    </row>
    <row r="111" ht="15">
      <c r="I111" s="7"/>
    </row>
    <row r="112" ht="15">
      <c r="I112" s="7"/>
    </row>
    <row r="113" ht="15">
      <c r="I113" s="7"/>
    </row>
    <row r="114" ht="15">
      <c r="I114" s="7"/>
    </row>
    <row r="115" ht="15">
      <c r="I115" s="7"/>
    </row>
    <row r="116" ht="15">
      <c r="I116" s="7"/>
    </row>
    <row r="117" ht="15">
      <c r="I117" s="7"/>
    </row>
    <row r="118" ht="15">
      <c r="I118" s="7"/>
    </row>
    <row r="119" ht="15">
      <c r="I119" s="7"/>
    </row>
    <row r="120" ht="15">
      <c r="I120" s="7"/>
    </row>
    <row r="121" ht="15">
      <c r="I121" s="7"/>
    </row>
    <row r="122" ht="15">
      <c r="I122" s="7"/>
    </row>
    <row r="123" ht="15">
      <c r="I123" s="7"/>
    </row>
    <row r="124" ht="15">
      <c r="I124" s="7"/>
    </row>
    <row r="125" ht="15">
      <c r="I125" s="7"/>
    </row>
    <row r="126" ht="15">
      <c r="I126" s="7"/>
    </row>
    <row r="127" ht="15">
      <c r="I127" s="7"/>
    </row>
    <row r="128" ht="15">
      <c r="I128" s="7"/>
    </row>
    <row r="129" ht="15">
      <c r="I129" s="7"/>
    </row>
    <row r="130" ht="15">
      <c r="I130" s="7"/>
    </row>
    <row r="131" ht="15">
      <c r="I131" s="7"/>
    </row>
    <row r="132" ht="15">
      <c r="I132" s="7"/>
    </row>
    <row r="133" ht="15">
      <c r="I133" s="7"/>
    </row>
    <row r="134" ht="15">
      <c r="I134" s="7"/>
    </row>
    <row r="135" ht="15">
      <c r="I135" s="7"/>
    </row>
    <row r="136" ht="15">
      <c r="I136" s="7"/>
    </row>
    <row r="137" ht="15">
      <c r="I137" s="7"/>
    </row>
    <row r="138" ht="15">
      <c r="I138" s="7"/>
    </row>
    <row r="139" ht="15">
      <c r="I139" s="7"/>
    </row>
    <row r="140" ht="15">
      <c r="I140" s="7"/>
    </row>
    <row r="141" ht="15">
      <c r="I141" s="7"/>
    </row>
    <row r="142" ht="15">
      <c r="I142" s="7"/>
    </row>
    <row r="143" ht="15">
      <c r="I143" s="7"/>
    </row>
    <row r="144" ht="15">
      <c r="I144" s="7"/>
    </row>
    <row r="145" ht="15">
      <c r="I145" s="7"/>
    </row>
    <row r="146" ht="15">
      <c r="I146" s="7"/>
    </row>
    <row r="147" ht="15">
      <c r="I147" s="7"/>
    </row>
    <row r="148" ht="15">
      <c r="I148" s="7"/>
    </row>
    <row r="149" ht="15">
      <c r="I149" s="7"/>
    </row>
    <row r="150" ht="15">
      <c r="I150" s="7"/>
    </row>
    <row r="151" ht="15">
      <c r="I151" s="7"/>
    </row>
    <row r="152" ht="15">
      <c r="I152" s="7"/>
    </row>
    <row r="153" ht="15">
      <c r="I153" s="7"/>
    </row>
    <row r="154" ht="15">
      <c r="I154" s="7"/>
    </row>
    <row r="155" ht="15">
      <c r="I155" s="7"/>
    </row>
    <row r="156" ht="15">
      <c r="I156" s="7"/>
    </row>
    <row r="157" ht="15">
      <c r="I157" s="7"/>
    </row>
    <row r="158" ht="15">
      <c r="I158" s="7"/>
    </row>
    <row r="159" ht="15">
      <c r="I159" s="7"/>
    </row>
    <row r="160" ht="15">
      <c r="I160" s="7"/>
    </row>
    <row r="161" ht="15">
      <c r="I161" s="7"/>
    </row>
    <row r="162" ht="15">
      <c r="I162" s="7"/>
    </row>
    <row r="163" ht="15">
      <c r="I163" s="7"/>
    </row>
    <row r="164" ht="15">
      <c r="I164" s="7"/>
    </row>
    <row r="165" ht="15">
      <c r="I165" s="7"/>
    </row>
    <row r="166" ht="15">
      <c r="I166" s="7"/>
    </row>
    <row r="167" ht="15">
      <c r="I167" s="7"/>
    </row>
    <row r="168" ht="15">
      <c r="I168" s="7"/>
    </row>
    <row r="169" ht="15">
      <c r="I169" s="7"/>
    </row>
    <row r="170" ht="15">
      <c r="I170" s="7"/>
    </row>
    <row r="171" ht="15">
      <c r="I171" s="7"/>
    </row>
    <row r="172" ht="15">
      <c r="I172" s="7"/>
    </row>
    <row r="173" ht="15">
      <c r="I173" s="7"/>
    </row>
    <row r="174" ht="15">
      <c r="I174" s="7"/>
    </row>
    <row r="175" ht="15">
      <c r="I175" s="7"/>
    </row>
    <row r="176" ht="15">
      <c r="I176" s="7"/>
    </row>
    <row r="177" ht="15">
      <c r="I177" s="7"/>
    </row>
    <row r="178" ht="15">
      <c r="I178" s="7"/>
    </row>
    <row r="179" ht="15">
      <c r="I179" s="7"/>
    </row>
    <row r="180" ht="15">
      <c r="I180" s="7"/>
    </row>
    <row r="181" ht="15">
      <c r="I181" s="7"/>
    </row>
    <row r="182" ht="15">
      <c r="I182" s="7"/>
    </row>
    <row r="183" ht="15">
      <c r="I183" s="7"/>
    </row>
    <row r="184" ht="15">
      <c r="I184" s="7"/>
    </row>
    <row r="185" ht="15">
      <c r="I185" s="7"/>
    </row>
    <row r="186" ht="15">
      <c r="I186" s="7"/>
    </row>
    <row r="187" ht="15">
      <c r="I187" s="7"/>
    </row>
    <row r="188" ht="15">
      <c r="I188" s="7"/>
    </row>
    <row r="189" ht="15">
      <c r="I189" s="7"/>
    </row>
    <row r="190" ht="15">
      <c r="I190" s="7"/>
    </row>
    <row r="191" ht="15">
      <c r="I191" s="7"/>
    </row>
    <row r="192" ht="15">
      <c r="I192" s="7"/>
    </row>
    <row r="193" ht="15">
      <c r="I193" s="7"/>
    </row>
    <row r="194" ht="15">
      <c r="I194" s="7"/>
    </row>
    <row r="195" ht="15">
      <c r="I195" s="7"/>
    </row>
    <row r="196" ht="15">
      <c r="I196" s="7"/>
    </row>
    <row r="197" ht="15">
      <c r="I197" s="7"/>
    </row>
    <row r="198" ht="15">
      <c r="I198" s="7"/>
    </row>
    <row r="199" ht="15">
      <c r="I199" s="7"/>
    </row>
    <row r="200" ht="15">
      <c r="I200" s="7"/>
    </row>
    <row r="201" ht="15">
      <c r="I201" s="7"/>
    </row>
    <row r="202" ht="15">
      <c r="I202" s="7"/>
    </row>
    <row r="203" ht="15">
      <c r="I203" s="7"/>
    </row>
    <row r="204" ht="15">
      <c r="I204" s="7"/>
    </row>
    <row r="205" ht="15">
      <c r="I205" s="7"/>
    </row>
    <row r="206" ht="15">
      <c r="I206" s="7"/>
    </row>
  </sheetData>
  <sheetProtection sheet="1" objects="1" scenarios="1" selectLockedCells="1" selectUnlockedCells="1"/>
  <mergeCells count="1">
    <mergeCell ref="A1:D3"/>
  </mergeCells>
  <printOptions/>
  <pageMargins left="0.2" right="0.19" top="0.18" bottom="0.19" header="0.17" footer="0.17"/>
  <pageSetup fitToHeight="1" fitToWidth="1" horizontalDpi="600" verticalDpi="600" orientation="landscape" paperSize="8" scale="5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Margherita Ferrari</dc:creator>
  <cp:keywords/>
  <dc:description/>
  <cp:lastModifiedBy>calessandro</cp:lastModifiedBy>
  <cp:lastPrinted>2015-10-28T08:46:19Z</cp:lastPrinted>
  <dcterms:created xsi:type="dcterms:W3CDTF">2015-10-27T11:35:59Z</dcterms:created>
  <dcterms:modified xsi:type="dcterms:W3CDTF">2015-12-07T13:58:57Z</dcterms:modified>
  <cp:category/>
  <cp:version/>
  <cp:contentType/>
  <cp:contentStatus/>
</cp:coreProperties>
</file>